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nk\Documents\AMAZON Textbook\Amamzon Web - Want to Learn More\"/>
    </mc:Choice>
  </mc:AlternateContent>
  <xr:revisionPtr revIDLastSave="0" documentId="8_{F148E6CD-8D03-443B-A83F-64590824347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Welch's ANOVA te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1" l="1"/>
  <c r="C36" i="1" s="1"/>
  <c r="D21" i="1"/>
  <c r="E21" i="1"/>
  <c r="C21" i="1"/>
  <c r="D19" i="1"/>
  <c r="E19" i="1"/>
  <c r="C19" i="1"/>
  <c r="D17" i="1"/>
  <c r="E17" i="1"/>
  <c r="C17" i="1"/>
  <c r="D23" i="1" l="1"/>
  <c r="E23" i="1"/>
  <c r="C23" i="1"/>
  <c r="D25" i="1"/>
  <c r="E25" i="1" l="1"/>
  <c r="F23" i="1"/>
  <c r="D32" i="1" s="1"/>
  <c r="C25" i="1"/>
  <c r="F25" i="1" l="1"/>
  <c r="D30" i="1" s="1"/>
  <c r="E32" i="1"/>
  <c r="C32" i="1"/>
  <c r="F32" i="1" s="1"/>
  <c r="C37" i="1" s="1"/>
  <c r="E30" i="1" l="1"/>
  <c r="C30" i="1"/>
  <c r="F30" i="1" s="1"/>
  <c r="C35" i="1" s="1"/>
  <c r="C38" i="1" s="1"/>
</calcChain>
</file>

<file path=xl/sharedStrings.xml><?xml version="1.0" encoding="utf-8"?>
<sst xmlns="http://schemas.openxmlformats.org/spreadsheetml/2006/main" count="69" uniqueCount="69">
  <si>
    <t>New</t>
  </si>
  <si>
    <t>Old</t>
  </si>
  <si>
    <t>Control</t>
  </si>
  <si>
    <t>Mean =</t>
  </si>
  <si>
    <t>Variance =</t>
  </si>
  <si>
    <t>Raw Data</t>
  </si>
  <si>
    <t>=AVERAGE(C6:C15)</t>
  </si>
  <si>
    <t>=AVERAGE(D6:D15)</t>
  </si>
  <si>
    <t>=AVERAGE(E6:E15)</t>
  </si>
  <si>
    <t>=VAR.S(C6:C15)</t>
  </si>
  <si>
    <t>=VAR.S(D6:D15)</t>
  </si>
  <si>
    <t>=VAR.S(E6:E15)</t>
  </si>
  <si>
    <t>Anova: Single Factor</t>
  </si>
  <si>
    <t>SUMMARY</t>
  </si>
  <si>
    <t>Groups</t>
  </si>
  <si>
    <t>Count</t>
  </si>
  <si>
    <t>Sum</t>
  </si>
  <si>
    <t>Average</t>
  </si>
  <si>
    <t>Variance</t>
  </si>
  <si>
    <t>Column 1</t>
  </si>
  <si>
    <t>Column 2</t>
  </si>
  <si>
    <t>Column 3</t>
  </si>
  <si>
    <t>ANOVA</t>
  </si>
  <si>
    <t>Source of Variation</t>
  </si>
  <si>
    <t>SS</t>
  </si>
  <si>
    <t>df</t>
  </si>
  <si>
    <t>MS</t>
  </si>
  <si>
    <t>F</t>
  </si>
  <si>
    <t>P-value</t>
  </si>
  <si>
    <t>F crit</t>
  </si>
  <si>
    <t>Between Groups</t>
  </si>
  <si>
    <t>Within Groups</t>
  </si>
  <si>
    <t>Total</t>
  </si>
  <si>
    <t>Count =</t>
  </si>
  <si>
    <t>w =</t>
  </si>
  <si>
    <t>mean' =</t>
  </si>
  <si>
    <t>a =</t>
  </si>
  <si>
    <t>b =</t>
  </si>
  <si>
    <t>k =</t>
  </si>
  <si>
    <t>F =</t>
  </si>
  <si>
    <t>df1 =</t>
  </si>
  <si>
    <t>df2 =</t>
  </si>
  <si>
    <t>p-value =</t>
  </si>
  <si>
    <t>Totals</t>
  </si>
  <si>
    <t>=COUNT(C6:C15)</t>
  </si>
  <si>
    <t>=COUNT(D6:D15)</t>
  </si>
  <si>
    <t>=COUNT(E6:E15)</t>
  </si>
  <si>
    <t>=C17/C21</t>
  </si>
  <si>
    <t>=D17/D21</t>
  </si>
  <si>
    <t>=E17/E21</t>
  </si>
  <si>
    <t>=SUM(C23:E23)</t>
  </si>
  <si>
    <t>=C23*C19</t>
  </si>
  <si>
    <t>=D23*D19</t>
  </si>
  <si>
    <t>=E23*E19</t>
  </si>
  <si>
    <t>=SUM(C25:E25)/F23</t>
  </si>
  <si>
    <t>=COUNTA(C5:E5)</t>
  </si>
  <si>
    <t>=C23*(C19-$F$25)^2</t>
  </si>
  <si>
    <t>=D23*(D19-$F$25)^2</t>
  </si>
  <si>
    <t>=E23*(E19-$F$25)^2</t>
  </si>
  <si>
    <t>=SUM(C30:E30)/(C28-1)</t>
  </si>
  <si>
    <t>=(1/(C17-1))*(1-C23/$F$23)^2</t>
  </si>
  <si>
    <t>=(1/(D17-1))*(1-D23/$F$23)^2</t>
  </si>
  <si>
    <t>=(1/(E17-1))*(1-E23/$F$23)^2</t>
  </si>
  <si>
    <t>=C28-1</t>
  </si>
  <si>
    <t>=F30/(1+F32*(2*(C28-2)/(C28^2-1)))</t>
  </si>
  <si>
    <t>=(C28^2-1)/(3*F32)</t>
  </si>
  <si>
    <t>=F.DIST.RT(C35,C36,C37)</t>
  </si>
  <si>
    <t>One-way ANOVA solution</t>
  </si>
  <si>
    <t>Welch's ANOVA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</si>
</sst>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2" xfId="0" applyFont="1" applyFill="1" applyBorder="1" applyAlignment="1"/>
    <xf numFmtId="0" fontId="1" fillId="0" borderId="0" xfId="0" applyFont="1" applyAlignment="1">
      <alignment horizontal="right"/>
    </xf>
    <xf numFmtId="0" fontId="1" fillId="0" borderId="0" xfId="0" applyFont="1" applyFill="1"/>
    <xf numFmtId="0" fontId="1" fillId="2" borderId="0" xfId="0" applyFont="1" applyFill="1" applyBorder="1" applyAlignment="1"/>
    <xf numFmtId="0" fontId="1" fillId="0" borderId="0" xfId="0" quotePrefix="1" applyFont="1" applyFill="1"/>
    <xf numFmtId="0" fontId="1" fillId="2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quotePrefix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9"/>
  <sheetViews>
    <sheetView tabSelected="1" zoomScaleNormal="100" workbookViewId="0">
      <selection activeCell="A2" sqref="A2"/>
    </sheetView>
  </sheetViews>
  <sheetFormatPr defaultRowHeight="15" x14ac:dyDescent="0.25"/>
  <cols>
    <col min="1" max="1" width="21.75" style="2" customWidth="1"/>
    <col min="2" max="2" width="13.625" style="2" customWidth="1"/>
    <col min="3" max="3" width="33.875" style="2" customWidth="1"/>
    <col min="4" max="4" width="34.25" style="2" customWidth="1"/>
    <col min="5" max="5" width="35.25" style="2" customWidth="1"/>
    <col min="6" max="6" width="25.75" style="2" customWidth="1"/>
    <col min="7" max="7" width="9" style="2"/>
    <col min="8" max="8" width="21.5" style="2" customWidth="1"/>
    <col min="9" max="9" width="14.375" style="2" customWidth="1"/>
    <col min="10" max="10" width="15.125" style="2" customWidth="1"/>
    <col min="11" max="11" width="12.125" style="2" customWidth="1"/>
    <col min="12" max="12" width="12.375" style="2" customWidth="1"/>
    <col min="13" max="13" width="9" style="2"/>
    <col min="14" max="14" width="11.625" style="2" customWidth="1"/>
    <col min="15" max="16384" width="9" style="2"/>
  </cols>
  <sheetData>
    <row r="1" spans="1:14" x14ac:dyDescent="0.25">
      <c r="A1" s="1" t="s">
        <v>68</v>
      </c>
    </row>
    <row r="3" spans="1:14" x14ac:dyDescent="0.25">
      <c r="B3" s="3" t="s">
        <v>5</v>
      </c>
    </row>
    <row r="4" spans="1:14" x14ac:dyDescent="0.25">
      <c r="H4" s="3" t="s">
        <v>67</v>
      </c>
    </row>
    <row r="5" spans="1:14" x14ac:dyDescent="0.25">
      <c r="C5" s="4" t="s">
        <v>0</v>
      </c>
      <c r="D5" s="4" t="s">
        <v>1</v>
      </c>
      <c r="E5" s="4" t="s">
        <v>2</v>
      </c>
    </row>
    <row r="6" spans="1:14" x14ac:dyDescent="0.25">
      <c r="C6" s="5">
        <v>50</v>
      </c>
      <c r="D6" s="5">
        <v>44</v>
      </c>
      <c r="E6" s="5">
        <v>16</v>
      </c>
      <c r="H6" s="2" t="s">
        <v>12</v>
      </c>
    </row>
    <row r="7" spans="1:14" x14ac:dyDescent="0.25">
      <c r="C7" s="5">
        <v>39</v>
      </c>
      <c r="D7" s="5">
        <v>31</v>
      </c>
      <c r="E7" s="5">
        <v>60</v>
      </c>
    </row>
    <row r="8" spans="1:14" ht="15.75" thickBot="1" x14ac:dyDescent="0.3">
      <c r="C8" s="5">
        <v>42</v>
      </c>
      <c r="D8" s="5">
        <v>50</v>
      </c>
      <c r="E8" s="5">
        <v>24</v>
      </c>
      <c r="H8" s="2" t="s">
        <v>13</v>
      </c>
    </row>
    <row r="9" spans="1:14" x14ac:dyDescent="0.25">
      <c r="C9" s="5">
        <v>45</v>
      </c>
      <c r="D9" s="5">
        <v>22</v>
      </c>
      <c r="E9" s="5">
        <v>19</v>
      </c>
      <c r="H9" s="6" t="s">
        <v>14</v>
      </c>
      <c r="I9" s="6" t="s">
        <v>15</v>
      </c>
      <c r="J9" s="6" t="s">
        <v>16</v>
      </c>
      <c r="K9" s="6" t="s">
        <v>17</v>
      </c>
      <c r="L9" s="6" t="s">
        <v>18</v>
      </c>
    </row>
    <row r="10" spans="1:14" x14ac:dyDescent="0.25">
      <c r="C10" s="5">
        <v>38</v>
      </c>
      <c r="D10" s="5">
        <v>30</v>
      </c>
      <c r="E10" s="5">
        <v>31</v>
      </c>
      <c r="H10" s="7" t="s">
        <v>19</v>
      </c>
      <c r="I10" s="7">
        <v>10</v>
      </c>
      <c r="J10" s="7">
        <v>430</v>
      </c>
      <c r="K10" s="7">
        <v>43</v>
      </c>
      <c r="L10" s="7">
        <v>16.222222222222221</v>
      </c>
    </row>
    <row r="11" spans="1:14" x14ac:dyDescent="0.25">
      <c r="C11" s="5">
        <v>44</v>
      </c>
      <c r="D11" s="5">
        <v>27</v>
      </c>
      <c r="E11" s="5">
        <v>37</v>
      </c>
      <c r="H11" s="7" t="s">
        <v>20</v>
      </c>
      <c r="I11" s="7">
        <v>9</v>
      </c>
      <c r="J11" s="7">
        <v>301</v>
      </c>
      <c r="K11" s="7">
        <v>33.444444444444443</v>
      </c>
      <c r="L11" s="7">
        <v>86.527777777777828</v>
      </c>
    </row>
    <row r="12" spans="1:14" ht="15.75" thickBot="1" x14ac:dyDescent="0.3">
      <c r="C12" s="5">
        <v>40</v>
      </c>
      <c r="D12" s="5">
        <v>32</v>
      </c>
      <c r="E12" s="5">
        <v>44</v>
      </c>
      <c r="H12" s="8" t="s">
        <v>21</v>
      </c>
      <c r="I12" s="8">
        <v>8</v>
      </c>
      <c r="J12" s="8">
        <v>286</v>
      </c>
      <c r="K12" s="8">
        <v>35.75</v>
      </c>
      <c r="L12" s="8">
        <v>265.64285714285717</v>
      </c>
    </row>
    <row r="13" spans="1:14" x14ac:dyDescent="0.25">
      <c r="C13" s="5">
        <v>49</v>
      </c>
      <c r="D13" s="5">
        <v>25</v>
      </c>
      <c r="E13" s="5">
        <v>55</v>
      </c>
    </row>
    <row r="14" spans="1:14" x14ac:dyDescent="0.25">
      <c r="C14" s="5">
        <v>42</v>
      </c>
      <c r="D14" s="5">
        <v>40</v>
      </c>
      <c r="E14" s="5"/>
    </row>
    <row r="15" spans="1:14" ht="15.75" thickBot="1" x14ac:dyDescent="0.3">
      <c r="C15" s="5">
        <v>41</v>
      </c>
      <c r="D15" s="5"/>
      <c r="E15" s="5"/>
      <c r="H15" s="2" t="s">
        <v>22</v>
      </c>
    </row>
    <row r="16" spans="1:14" x14ac:dyDescent="0.25">
      <c r="H16" s="6" t="s">
        <v>23</v>
      </c>
      <c r="I16" s="6" t="s">
        <v>24</v>
      </c>
      <c r="J16" s="6" t="s">
        <v>25</v>
      </c>
      <c r="K16" s="6" t="s">
        <v>26</v>
      </c>
      <c r="L16" s="6" t="s">
        <v>27</v>
      </c>
      <c r="M16" s="6" t="s">
        <v>28</v>
      </c>
      <c r="N16" s="6" t="s">
        <v>29</v>
      </c>
    </row>
    <row r="17" spans="2:14" x14ac:dyDescent="0.25">
      <c r="B17" s="9" t="s">
        <v>33</v>
      </c>
      <c r="C17" s="10">
        <f>COUNT(C6:C15)</f>
        <v>10</v>
      </c>
      <c r="D17" s="10">
        <f t="shared" ref="D17:E17" si="0">COUNT(D6:D15)</f>
        <v>9</v>
      </c>
      <c r="E17" s="10">
        <f t="shared" si="0"/>
        <v>8</v>
      </c>
      <c r="H17" s="7" t="s">
        <v>30</v>
      </c>
      <c r="I17" s="7">
        <v>474.27777777777828</v>
      </c>
      <c r="J17" s="7">
        <v>2</v>
      </c>
      <c r="K17" s="7">
        <v>237.13888888888914</v>
      </c>
      <c r="L17" s="7">
        <v>2.1096810066105172</v>
      </c>
      <c r="M17" s="11">
        <v>0.14320843844209949</v>
      </c>
      <c r="N17" s="7">
        <v>3.4028261053501945</v>
      </c>
    </row>
    <row r="18" spans="2:14" x14ac:dyDescent="0.25">
      <c r="B18" s="9"/>
      <c r="C18" s="12" t="s">
        <v>44</v>
      </c>
      <c r="D18" s="12" t="s">
        <v>45</v>
      </c>
      <c r="E18" s="12" t="s">
        <v>46</v>
      </c>
      <c r="H18" s="7" t="s">
        <v>31</v>
      </c>
      <c r="I18" s="7">
        <v>2697.7222222222222</v>
      </c>
      <c r="J18" s="7">
        <v>24</v>
      </c>
      <c r="K18" s="7">
        <v>112.4050925925926</v>
      </c>
      <c r="L18" s="7"/>
      <c r="M18" s="7"/>
      <c r="N18" s="7"/>
    </row>
    <row r="19" spans="2:14" x14ac:dyDescent="0.25">
      <c r="B19" s="9" t="s">
        <v>3</v>
      </c>
      <c r="C19" s="10">
        <f>AVERAGE(C6:C15)</f>
        <v>43</v>
      </c>
      <c r="D19" s="10">
        <f t="shared" ref="D19:E19" si="1">AVERAGE(D6:D15)</f>
        <v>33.444444444444443</v>
      </c>
      <c r="E19" s="10">
        <f t="shared" si="1"/>
        <v>35.75</v>
      </c>
      <c r="H19" s="7"/>
      <c r="I19" s="7"/>
      <c r="J19" s="7"/>
      <c r="K19" s="7"/>
      <c r="L19" s="7"/>
      <c r="M19" s="7"/>
      <c r="N19" s="7"/>
    </row>
    <row r="20" spans="2:14" ht="15.75" thickBot="1" x14ac:dyDescent="0.3">
      <c r="B20" s="9"/>
      <c r="C20" s="12" t="s">
        <v>6</v>
      </c>
      <c r="D20" s="12" t="s">
        <v>7</v>
      </c>
      <c r="E20" s="12" t="s">
        <v>8</v>
      </c>
      <c r="H20" s="8" t="s">
        <v>32</v>
      </c>
      <c r="I20" s="8">
        <v>3172.0000000000005</v>
      </c>
      <c r="J20" s="8">
        <v>26</v>
      </c>
      <c r="K20" s="8"/>
      <c r="L20" s="8"/>
      <c r="M20" s="8"/>
      <c r="N20" s="8"/>
    </row>
    <row r="21" spans="2:14" x14ac:dyDescent="0.25">
      <c r="B21" s="9" t="s">
        <v>4</v>
      </c>
      <c r="C21" s="13">
        <f>_xlfn.VAR.S(C6:C15)</f>
        <v>16.222222222222221</v>
      </c>
      <c r="D21" s="13">
        <f t="shared" ref="D21:E21" si="2">_xlfn.VAR.S(D6:D15)</f>
        <v>86.527777777777828</v>
      </c>
      <c r="E21" s="13">
        <f t="shared" si="2"/>
        <v>265.64285714285717</v>
      </c>
    </row>
    <row r="22" spans="2:14" x14ac:dyDescent="0.25">
      <c r="B22" s="9"/>
      <c r="C22" s="12" t="s">
        <v>9</v>
      </c>
      <c r="D22" s="12" t="s">
        <v>10</v>
      </c>
      <c r="E22" s="12" t="s">
        <v>11</v>
      </c>
      <c r="F22" s="14" t="s">
        <v>43</v>
      </c>
    </row>
    <row r="23" spans="2:14" x14ac:dyDescent="0.25">
      <c r="B23" s="9" t="s">
        <v>34</v>
      </c>
      <c r="C23" s="10">
        <f>C17/C21</f>
        <v>0.61643835616438358</v>
      </c>
      <c r="D23" s="10">
        <f t="shared" ref="D23:E23" si="3">D17/D21</f>
        <v>0.10401284109149271</v>
      </c>
      <c r="E23" s="10">
        <f t="shared" si="3"/>
        <v>3.0115622479161063E-2</v>
      </c>
      <c r="F23" s="10">
        <f>SUM(C23:E23)</f>
        <v>0.75056681973503736</v>
      </c>
    </row>
    <row r="24" spans="2:14" x14ac:dyDescent="0.25">
      <c r="B24" s="9"/>
      <c r="C24" s="12" t="s">
        <v>47</v>
      </c>
      <c r="D24" s="12" t="s">
        <v>48</v>
      </c>
      <c r="E24" s="12" t="s">
        <v>49</v>
      </c>
      <c r="F24" s="12" t="s">
        <v>50</v>
      </c>
    </row>
    <row r="25" spans="2:14" x14ac:dyDescent="0.25">
      <c r="B25" s="9" t="s">
        <v>35</v>
      </c>
      <c r="C25" s="10">
        <f>C23*C19</f>
        <v>26.506849315068493</v>
      </c>
      <c r="D25" s="10">
        <f t="shared" ref="D25:E25" si="4">D23*D19</f>
        <v>3.4786516853932561</v>
      </c>
      <c r="E25" s="10">
        <f t="shared" si="4"/>
        <v>1.0766335036300081</v>
      </c>
      <c r="F25" s="10">
        <f>SUM(C25:E25)/F23</f>
        <v>41.384902299647635</v>
      </c>
    </row>
    <row r="26" spans="2:14" x14ac:dyDescent="0.25">
      <c r="B26" s="9"/>
      <c r="C26" s="15" t="s">
        <v>51</v>
      </c>
      <c r="D26" s="15" t="s">
        <v>52</v>
      </c>
      <c r="E26" s="15" t="s">
        <v>53</v>
      </c>
      <c r="F26" s="12" t="s">
        <v>54</v>
      </c>
    </row>
    <row r="27" spans="2:14" x14ac:dyDescent="0.25">
      <c r="F27" s="10"/>
    </row>
    <row r="28" spans="2:14" x14ac:dyDescent="0.25">
      <c r="B28" s="9" t="s">
        <v>38</v>
      </c>
      <c r="C28" s="2">
        <f>COUNTA(C5:E5)</f>
        <v>3</v>
      </c>
      <c r="F28" s="10"/>
    </row>
    <row r="29" spans="2:14" x14ac:dyDescent="0.25">
      <c r="C29" s="15" t="s">
        <v>55</v>
      </c>
      <c r="F29" s="10"/>
    </row>
    <row r="30" spans="2:14" x14ac:dyDescent="0.25">
      <c r="B30" s="9" t="s">
        <v>36</v>
      </c>
      <c r="C30" s="2">
        <f>C23*(C19-$F$25)^2</f>
        <v>1.6080044681610604</v>
      </c>
      <c r="D30" s="2">
        <f>D23*(D19-$F$25)^2</f>
        <v>6.5581002208294077</v>
      </c>
      <c r="E30" s="2">
        <f>E23*(E19-$F$25)^2</f>
        <v>0.95623497708424599</v>
      </c>
      <c r="F30" s="10">
        <f>SUM(C30:E30)/(C28-1)</f>
        <v>4.5611698330373578</v>
      </c>
    </row>
    <row r="31" spans="2:14" x14ac:dyDescent="0.25">
      <c r="B31" s="9"/>
      <c r="C31" s="15" t="s">
        <v>56</v>
      </c>
      <c r="D31" s="15" t="s">
        <v>57</v>
      </c>
      <c r="E31" s="15" t="s">
        <v>58</v>
      </c>
      <c r="F31" s="12" t="s">
        <v>59</v>
      </c>
    </row>
    <row r="32" spans="2:14" x14ac:dyDescent="0.25">
      <c r="B32" s="9" t="s">
        <v>37</v>
      </c>
      <c r="C32" s="2">
        <f>(1/(C17-1))*(1-C23/$F$23)^2</f>
        <v>3.548302742008454E-3</v>
      </c>
      <c r="D32" s="2">
        <f>(1/(D17-1))*(1-D23/$F$23)^2</f>
        <v>9.2755755417625332E-2</v>
      </c>
      <c r="E32" s="2">
        <f>(1/(E17-1))*(1-E23/$F$23)^2</f>
        <v>0.13162317768978643</v>
      </c>
      <c r="F32" s="10">
        <f>SUM(C32:E32)</f>
        <v>0.22792723584942021</v>
      </c>
    </row>
    <row r="33" spans="2:6" x14ac:dyDescent="0.25">
      <c r="B33" s="9"/>
      <c r="C33" s="15" t="s">
        <v>60</v>
      </c>
      <c r="D33" s="15" t="s">
        <v>61</v>
      </c>
      <c r="E33" s="15" t="s">
        <v>62</v>
      </c>
      <c r="F33" s="10"/>
    </row>
    <row r="35" spans="2:6" x14ac:dyDescent="0.25">
      <c r="B35" s="9" t="s">
        <v>39</v>
      </c>
      <c r="C35" s="13">
        <f>F30/(1+F32*(2*(C28-2)/(C28^2-1)))</f>
        <v>4.3152775141088604</v>
      </c>
      <c r="D35" s="15" t="s">
        <v>64</v>
      </c>
    </row>
    <row r="36" spans="2:6" x14ac:dyDescent="0.25">
      <c r="B36" s="9" t="s">
        <v>40</v>
      </c>
      <c r="C36" s="13">
        <f>C28-1</f>
        <v>2</v>
      </c>
      <c r="D36" s="15" t="s">
        <v>63</v>
      </c>
    </row>
    <row r="37" spans="2:6" x14ac:dyDescent="0.25">
      <c r="B37" s="9" t="s">
        <v>41</v>
      </c>
      <c r="C37" s="13">
        <f>(C28^2-1)/(3*F32)</f>
        <v>11.699640267775615</v>
      </c>
      <c r="D37" s="15" t="s">
        <v>65</v>
      </c>
    </row>
    <row r="38" spans="2:6" x14ac:dyDescent="0.25">
      <c r="B38" s="9" t="s">
        <v>42</v>
      </c>
      <c r="C38" s="13">
        <f>_xlfn.F.DIST.RT(C35,C36,C37)</f>
        <v>4.1355243712043348E-2</v>
      </c>
      <c r="D38" s="15" t="s">
        <v>66</v>
      </c>
    </row>
    <row r="39" spans="2:6" x14ac:dyDescent="0.25">
      <c r="B39" s="9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8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Welch's ANOVA 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Glyn Davis</dc:creator>
  <cp:lastModifiedBy>Branko Pecar</cp:lastModifiedBy>
  <cp:lastPrinted>2019-05-23T08:50:11Z</cp:lastPrinted>
  <dcterms:created xsi:type="dcterms:W3CDTF">2017-05-24T06:51:38Z</dcterms:created>
  <dcterms:modified xsi:type="dcterms:W3CDTF">2020-09-16T10:38:23Z</dcterms:modified>
</cp:coreProperties>
</file>